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apotancokova/Desktop/"/>
    </mc:Choice>
  </mc:AlternateContent>
  <xr:revisionPtr revIDLastSave="0" documentId="13_ncr:1_{A63A1EAB-6436-BC40-9017-1DDB0AF56929}" xr6:coauthVersionLast="47" xr6:coauthVersionMax="47" xr10:uidLastSave="{00000000-0000-0000-0000-000000000000}"/>
  <bookViews>
    <workbookView xWindow="4800" yWindow="500" windowWidth="28800" windowHeight="16440" activeTab="2" xr2:uid="{00000000-000D-0000-FFFF-FFFF00000000}"/>
  </bookViews>
  <sheets>
    <sheet name="rozpočet" sheetId="1" r:id="rId1"/>
    <sheet name="rozpočet2" sheetId="2" r:id="rId2"/>
    <sheet name="rozpočet3" sheetId="3" r:id="rId3"/>
    <sheet name="príjmová časť" sheetId="4" r:id="rId4"/>
  </sheets>
  <definedNames>
    <definedName name="_xlnm.Print_Area" localSheetId="3">'príjmová časť'!$A$1:$D$33</definedName>
    <definedName name="_xlnm.Print_Area" localSheetId="0">rozpočet!$A$1:$I$24</definedName>
    <definedName name="_xlnm.Print_Area" localSheetId="1">rozpočet2!$A$1:$I$21</definedName>
    <definedName name="_xlnm.Print_Area" localSheetId="2">rozpočet3!$A$1:$F$38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C20" i="4"/>
  <c r="C38" i="3"/>
  <c r="G22" i="3"/>
  <c r="B24" i="3"/>
  <c r="B18" i="3" s="1"/>
  <c r="F13" i="3" s="1"/>
  <c r="B2" i="3"/>
  <c r="F5" i="3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F22" i="1"/>
  <c r="G22" i="1"/>
  <c r="H22" i="1"/>
  <c r="E22" i="1"/>
  <c r="I17" i="1"/>
  <c r="I15" i="1"/>
  <c r="I18" i="1"/>
  <c r="I16" i="1"/>
  <c r="I14" i="1"/>
  <c r="I13" i="1"/>
  <c r="I12" i="1"/>
  <c r="I11" i="1"/>
  <c r="I10" i="1"/>
  <c r="I9" i="1"/>
  <c r="I8" i="1"/>
  <c r="I7" i="1"/>
  <c r="I6" i="1"/>
  <c r="B13" i="4"/>
  <c r="B20" i="4" s="1"/>
  <c r="B25" i="4" s="1"/>
  <c r="B7" i="3"/>
  <c r="F10" i="3" s="1"/>
  <c r="H21" i="2"/>
  <c r="G21" i="2"/>
  <c r="F21" i="2"/>
  <c r="E21" i="2"/>
  <c r="F20" i="3"/>
  <c r="F19" i="3"/>
  <c r="F18" i="3"/>
  <c r="F17" i="3"/>
  <c r="F16" i="3"/>
  <c r="F15" i="3"/>
  <c r="F12" i="3"/>
  <c r="F11" i="3"/>
  <c r="F9" i="3"/>
  <c r="F8" i="3"/>
  <c r="F7" i="3"/>
  <c r="F6" i="3"/>
  <c r="B27" i="3"/>
  <c r="F14" i="3" s="1"/>
  <c r="I22" i="1" l="1"/>
  <c r="F3" i="3" s="1"/>
  <c r="B38" i="3"/>
  <c r="I21" i="2"/>
  <c r="F4" i="3" s="1"/>
  <c r="I19" i="1"/>
  <c r="F22" i="3" l="1"/>
  <c r="B26" i="4" s="1"/>
  <c r="B27" i="4" s="1"/>
</calcChain>
</file>

<file path=xl/sharedStrings.xml><?xml version="1.0" encoding="utf-8"?>
<sst xmlns="http://schemas.openxmlformats.org/spreadsheetml/2006/main" count="193" uniqueCount="144">
  <si>
    <t>počet účastníkov</t>
  </si>
  <si>
    <t>termín</t>
  </si>
  <si>
    <t>cestovné</t>
  </si>
  <si>
    <t>spolu</t>
  </si>
  <si>
    <t>počet zasadnutí</t>
  </si>
  <si>
    <t>VV SsFZ</t>
  </si>
  <si>
    <t>ŠTK SsFZ</t>
  </si>
  <si>
    <t>KM SsFZ</t>
  </si>
  <si>
    <t>DK SsFZ</t>
  </si>
  <si>
    <t>ZK SsFZ</t>
  </si>
  <si>
    <t>OK SsFZ</t>
  </si>
  <si>
    <t>RK SsFZ</t>
  </si>
  <si>
    <t>kanc. potreby</t>
  </si>
  <si>
    <t>Rekapitulácia výdavkovej časti</t>
  </si>
  <si>
    <t>Položka</t>
  </si>
  <si>
    <t>Rekapitulácia:</t>
  </si>
  <si>
    <t>Príjmová časť</t>
  </si>
  <si>
    <t>štvrťrok</t>
  </si>
  <si>
    <t>rozpočet</t>
  </si>
  <si>
    <t>TMK SsFZ</t>
  </si>
  <si>
    <t>MaK SsFZ</t>
  </si>
  <si>
    <t>Porada sekret. ObFZ</t>
  </si>
  <si>
    <t>poštovné a diaľ. známky</t>
  </si>
  <si>
    <t>poistné (autá, DHIM, osoby)</t>
  </si>
  <si>
    <t>I. Nepredv. príjmy (odvol. a námiet. vklady)</t>
  </si>
  <si>
    <t>II. Prestupy a hosťovania a registrácie</t>
  </si>
  <si>
    <t>KR</t>
  </si>
  <si>
    <t>TMK</t>
  </si>
  <si>
    <t>I.</t>
  </si>
  <si>
    <t>II.</t>
  </si>
  <si>
    <t>III.</t>
  </si>
  <si>
    <t>IV.</t>
  </si>
  <si>
    <t>ostatné služby</t>
  </si>
  <si>
    <t>stravné</t>
  </si>
  <si>
    <t>V. Paušálne náhrady R a DZ</t>
  </si>
  <si>
    <t>spotreba PHM</t>
  </si>
  <si>
    <t>Spolu</t>
  </si>
  <si>
    <t>Spolu príjmy</t>
  </si>
  <si>
    <t>Predpokladané náklady v €</t>
  </si>
  <si>
    <t>mzdy (prac.zmluvy)</t>
  </si>
  <si>
    <t>Spolu - výdavky</t>
  </si>
  <si>
    <t>nájomné a iné</t>
  </si>
  <si>
    <t>KR SsFZ + TÚ + UD</t>
  </si>
  <si>
    <t>knihy a časopisy</t>
  </si>
  <si>
    <t>tlačivá a tlač pre komisie</t>
  </si>
  <si>
    <t>telefóny, mobily, internet</t>
  </si>
  <si>
    <t>Schôdzková činnosť</t>
  </si>
  <si>
    <t>I - IV.</t>
  </si>
  <si>
    <t>I. - IV.</t>
  </si>
  <si>
    <t>I. IV.</t>
  </si>
  <si>
    <t xml:space="preserve">III.  </t>
  </si>
  <si>
    <t>IV. Rozpis súťaží,  metod. mater.</t>
  </si>
  <si>
    <t>III. Nemajstrovské súťaže (výbery)</t>
  </si>
  <si>
    <t>drobné nákupy-drob.predmety,medaile</t>
  </si>
  <si>
    <t>upomienkové predmety (kalendáre,bloky)</t>
  </si>
  <si>
    <t>šport.poháre, suveníry, jubilanti</t>
  </si>
  <si>
    <t>nákup DHM</t>
  </si>
  <si>
    <t>poplatky  banke a iné</t>
  </si>
  <si>
    <t xml:space="preserve"> dohody, odmeny </t>
  </si>
  <si>
    <t>dohody  R a DZ</t>
  </si>
  <si>
    <t>Konferencia SsFZ</t>
  </si>
  <si>
    <t>I. Doškoľovanie - strana 1</t>
  </si>
  <si>
    <t>II. Schôdzková činnosť - strana 2</t>
  </si>
  <si>
    <t xml:space="preserve">III. Nemajstrovské súťaže </t>
  </si>
  <si>
    <t>Stredoslovenský futbalový zväz Banská Bystrica</t>
  </si>
  <si>
    <t>Názov položky</t>
  </si>
  <si>
    <t>strava
ubytovanie</t>
  </si>
  <si>
    <t xml:space="preserve">nájomné </t>
  </si>
  <si>
    <t>Licenčný seminár DZ</t>
  </si>
  <si>
    <t>ÚD KR</t>
  </si>
  <si>
    <t>VI. Príspevky  ObFZ</t>
  </si>
  <si>
    <t>VII.Príspevky na mládež</t>
  </si>
  <si>
    <t>VIII. Spotreb. nákupy - spolu</t>
  </si>
  <si>
    <t>VI. Príspevky ObFZ</t>
  </si>
  <si>
    <t>VIII. Spotrebované nákupy</t>
  </si>
  <si>
    <t>IX. Opravy a údržba</t>
  </si>
  <si>
    <t>XII. Mzdové náklady</t>
  </si>
  <si>
    <t>XIV. Zákon. soc. náklady</t>
  </si>
  <si>
    <t>XVII. Nepredvídané výdavky</t>
  </si>
  <si>
    <t>Spoločné zasadnutie čl. komisií + VV SsFZ</t>
  </si>
  <si>
    <t>IV. Štartovné poplatky</t>
  </si>
  <si>
    <t>X. Cestovné (iné)</t>
  </si>
  <si>
    <t>XI. Služby - spolu</t>
  </si>
  <si>
    <t>IV. Rozpis súťaží, metod. mater.</t>
  </si>
  <si>
    <t xml:space="preserve">VII. Príspevky na mládež </t>
  </si>
  <si>
    <t>X. Cestovné</t>
  </si>
  <si>
    <t>XI. Služby</t>
  </si>
  <si>
    <t>XII. Mzdové náklady - spolu</t>
  </si>
  <si>
    <t>XIII. Zákonné soc.,zdrav.poistenie</t>
  </si>
  <si>
    <t>XVIII. Odpisy</t>
  </si>
  <si>
    <t xml:space="preserve">auditorské služby </t>
  </si>
  <si>
    <t>Vyhlásenie 11-tky SsFZ</t>
  </si>
  <si>
    <t>KŽF SsFZ</t>
  </si>
  <si>
    <t>I. - IV</t>
  </si>
  <si>
    <t>I.-IV.</t>
  </si>
  <si>
    <t>doškolenie tréneri</t>
  </si>
  <si>
    <t>DDNM (do 2400 €)</t>
  </si>
  <si>
    <t>XVI. Členské príspevky</t>
  </si>
  <si>
    <t>ceny a iné</t>
  </si>
  <si>
    <t>Porady s FK dospelí, mládež</t>
  </si>
  <si>
    <t>VK SsFZ</t>
  </si>
  <si>
    <t xml:space="preserve">       </t>
  </si>
  <si>
    <t>Aktív ŠTK a KM a KŽF</t>
  </si>
  <si>
    <t>Zimný seminár R a DZ IV. ligy a PT</t>
  </si>
  <si>
    <t>Zimný seminár DZ  IV., V. a VI. ligy</t>
  </si>
  <si>
    <t>Zimný seminár R V. a VI. ligy</t>
  </si>
  <si>
    <t>Licenčný seminár R - licencia A</t>
  </si>
  <si>
    <t>FP IV. ligy a PT - máj</t>
  </si>
  <si>
    <t xml:space="preserve">Letný seminár R a DZ + FP R </t>
  </si>
  <si>
    <t>FP IV. ligy + PT - september</t>
  </si>
  <si>
    <t>VI. Vklady účastníkov školení a seminárov</t>
  </si>
  <si>
    <t>VII. Vklady FK - R a DZ + kompenzácia R mládež</t>
  </si>
  <si>
    <t>VIII. Ostatné príjmy (dary, 2%, marketing)</t>
  </si>
  <si>
    <t>iné</t>
  </si>
  <si>
    <t>Doškoľovacie semináre trénerov (6x)</t>
  </si>
  <si>
    <t>Workshop vybraných DZ 4. a 5.liga</t>
  </si>
  <si>
    <t>Odborná zahraničná stáž</t>
  </si>
  <si>
    <t>Ostatné (DK, KM,..)</t>
  </si>
  <si>
    <t>rozpočet 2023</t>
  </si>
  <si>
    <t>Rozpočet 2023</t>
  </si>
  <si>
    <t>nájomné + médiá a služby</t>
  </si>
  <si>
    <t>semináre a doškolenia R a DZ</t>
  </si>
  <si>
    <t>Skutočnosť 2023</t>
  </si>
  <si>
    <t xml:space="preserve">V. Dotácie  a príspevky od SFZ </t>
  </si>
  <si>
    <t>III. Poplatky a pokuty, uznesenia VV</t>
  </si>
  <si>
    <t>dotácie a príspevky na činnosť SsFZ a mládež</t>
  </si>
  <si>
    <t xml:space="preserve">dotácie a príspevky  na činnosť ObFZ </t>
  </si>
  <si>
    <t>X. Úroky z bežného účtu</t>
  </si>
  <si>
    <t>PRÍJMY</t>
  </si>
  <si>
    <t>VÝDAVKY</t>
  </si>
  <si>
    <t>XIII. Zákonné soc.a zdrav.poistenie</t>
  </si>
  <si>
    <t>XV. Dobrovoľnícke zmluvy</t>
  </si>
  <si>
    <t>XIX. Daň z príjmu</t>
  </si>
  <si>
    <t>Výsledok hospodárenia po zdanení</t>
  </si>
  <si>
    <t>čerpanie rozpočtu na rok 2023</t>
  </si>
  <si>
    <t xml:space="preserve">doškolenia, semináre </t>
  </si>
  <si>
    <t>zodpovedná komisia</t>
  </si>
  <si>
    <t>skutočnosť</t>
  </si>
  <si>
    <t>FP všetkých  R</t>
  </si>
  <si>
    <t>počet účastník.</t>
  </si>
  <si>
    <t>4127,18</t>
  </si>
  <si>
    <t>Eurá z EURA, odpisy z budovy - 50 000€, preplatok soc.pois.</t>
  </si>
  <si>
    <t>dotácie a príspevky  na starostlivosť o talentovanú mládež</t>
  </si>
  <si>
    <t xml:space="preserve">IX. Iné prevádzkové výnosy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</si>
</sst>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_-* #,##0.00\ _€_-;\-* #,##0.00\ _€_-;_-* &quot;-&quot;??\ _€_-;_-@_-"/>
    <numFmt numFmtId="166" formatCode="#,##0.00_ ;\-#,##0.00\ "/>
    <numFmt numFmtId="167" formatCode="#,##0.00\ _€"/>
    <numFmt numFmtId="168" formatCode="0.0"/>
  </numFmts>
  <fonts count="28">
    <font>
      <sz val="10"/>
      <name val="Univers CE"/>
      <charset val="238"/>
    </font>
    <font>
      <sz val="10"/>
      <name val="Univers CE"/>
      <charset val="238"/>
    </font>
    <font>
      <i/>
      <sz val="16"/>
      <name val="Univers CE"/>
      <family val="2"/>
      <charset val="238"/>
    </font>
    <font>
      <sz val="11"/>
      <name val="Univers CE"/>
      <family val="2"/>
      <charset val="238"/>
    </font>
    <font>
      <i/>
      <sz val="10"/>
      <name val="Univers CE"/>
      <family val="2"/>
      <charset val="238"/>
    </font>
    <font>
      <i/>
      <sz val="14"/>
      <name val="Univers CE"/>
      <family val="2"/>
      <charset val="238"/>
    </font>
    <font>
      <i/>
      <sz val="20"/>
      <name val="Univers CE"/>
      <family val="2"/>
      <charset val="238"/>
    </font>
    <font>
      <sz val="26"/>
      <name val="Univers CE"/>
      <family val="2"/>
      <charset val="238"/>
    </font>
    <font>
      <i/>
      <sz val="26"/>
      <name val="Univers CE"/>
      <family val="2"/>
      <charset val="238"/>
    </font>
    <font>
      <sz val="12"/>
      <name val="Univers CE"/>
      <family val="2"/>
      <charset val="238"/>
    </font>
    <font>
      <i/>
      <sz val="18"/>
      <name val="Univers CE"/>
      <family val="2"/>
      <charset val="238"/>
    </font>
    <font>
      <i/>
      <sz val="12"/>
      <name val="Univers CE"/>
      <family val="2"/>
      <charset val="238"/>
    </font>
    <font>
      <sz val="10"/>
      <name val="Univers CE"/>
      <family val="2"/>
      <charset val="238"/>
    </font>
    <font>
      <b/>
      <sz val="12"/>
      <name val="Univers CE"/>
      <family val="2"/>
      <charset val="238"/>
    </font>
    <font>
      <sz val="14"/>
      <name val="Univers CE"/>
      <family val="2"/>
      <charset val="238"/>
    </font>
    <font>
      <b/>
      <sz val="14"/>
      <name val="Univers CE"/>
      <family val="2"/>
      <charset val="238"/>
    </font>
    <font>
      <sz val="11"/>
      <name val="Univers CE"/>
      <charset val="238"/>
    </font>
    <font>
      <i/>
      <sz val="8"/>
      <name val="Univers CE"/>
      <charset val="238"/>
    </font>
    <font>
      <sz val="8"/>
      <name val="Univers CE"/>
      <charset val="238"/>
    </font>
    <font>
      <sz val="12"/>
      <name val="Univers CE"/>
      <charset val="238"/>
    </font>
    <font>
      <i/>
      <sz val="12"/>
      <name val="Univers CE"/>
      <charset val="238"/>
    </font>
    <font>
      <b/>
      <sz val="12"/>
      <name val="Univers CE"/>
      <charset val="238"/>
    </font>
    <font>
      <b/>
      <sz val="11"/>
      <name val="Univers CE"/>
      <charset val="238"/>
    </font>
    <font>
      <b/>
      <i/>
      <vertAlign val="superscript"/>
      <sz val="16"/>
      <name val="Univers CE"/>
      <charset val="238"/>
    </font>
    <font>
      <b/>
      <sz val="14"/>
      <name val="Univers CE"/>
      <charset val="238"/>
    </font>
    <font>
      <b/>
      <sz val="10"/>
      <name val="Univers CE"/>
      <charset val="238"/>
    </font>
    <font>
      <i/>
      <sz val="10"/>
      <name val="Univers CE"/>
      <charset val="238"/>
    </font>
    <font>
      <b/>
      <i/>
      <sz val="10"/>
      <name val="Univers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8" fillId="0" borderId="0" xfId="0" applyFont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/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/>
    <xf numFmtId="0" fontId="12" fillId="2" borderId="12" xfId="0" applyFont="1" applyFill="1" applyBorder="1" applyAlignment="1">
      <alignment horizontal="left" vertical="center" wrapText="1"/>
    </xf>
    <xf numFmtId="0" fontId="18" fillId="0" borderId="0" xfId="0" applyFont="1"/>
    <xf numFmtId="0" fontId="15" fillId="0" borderId="20" xfId="0" applyFont="1" applyBorder="1"/>
    <xf numFmtId="2" fontId="13" fillId="2" borderId="17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2" borderId="11" xfId="0" applyFont="1" applyFill="1" applyBorder="1"/>
    <xf numFmtId="2" fontId="13" fillId="2" borderId="26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/>
    </xf>
    <xf numFmtId="0" fontId="2" fillId="2" borderId="27" xfId="0" applyFont="1" applyFill="1" applyBorder="1" applyAlignment="1">
      <alignment horizontal="center" vertical="center"/>
    </xf>
    <xf numFmtId="0" fontId="15" fillId="2" borderId="16" xfId="0" applyFont="1" applyFill="1" applyBorder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9" fillId="8" borderId="12" xfId="0" applyFont="1" applyFill="1" applyBorder="1"/>
    <xf numFmtId="0" fontId="0" fillId="0" borderId="0" xfId="0" applyAlignment="1">
      <alignment vertical="top"/>
    </xf>
    <xf numFmtId="0" fontId="9" fillId="5" borderId="42" xfId="0" applyFont="1" applyFill="1" applyBorder="1"/>
    <xf numFmtId="0" fontId="9" fillId="5" borderId="11" xfId="0" applyFont="1" applyFill="1" applyBorder="1"/>
    <xf numFmtId="0" fontId="12" fillId="2" borderId="39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/>
    </xf>
    <xf numFmtId="165" fontId="0" fillId="0" borderId="0" xfId="0" applyNumberFormat="1"/>
    <xf numFmtId="0" fontId="3" fillId="2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left" vertical="top" wrapText="1"/>
    </xf>
    <xf numFmtId="0" fontId="20" fillId="2" borderId="28" xfId="0" applyFont="1" applyFill="1" applyBorder="1" applyAlignment="1">
      <alignment horizontal="left" vertical="center"/>
    </xf>
    <xf numFmtId="0" fontId="9" fillId="2" borderId="12" xfId="0" applyFont="1" applyFill="1" applyBorder="1"/>
    <xf numFmtId="4" fontId="25" fillId="0" borderId="0" xfId="0" applyNumberFormat="1" applyFont="1"/>
    <xf numFmtId="4" fontId="21" fillId="0" borderId="0" xfId="0" applyNumberFormat="1" applyFont="1"/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left" vertical="center" wrapText="1"/>
    </xf>
    <xf numFmtId="165" fontId="13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13" fillId="6" borderId="16" xfId="0" applyNumberFormat="1" applyFont="1" applyFill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/>
    </xf>
    <xf numFmtId="4" fontId="21" fillId="11" borderId="5" xfId="0" applyNumberFormat="1" applyFont="1" applyFill="1" applyBorder="1" applyAlignment="1">
      <alignment horizontal="center" vertical="center"/>
    </xf>
    <xf numFmtId="4" fontId="19" fillId="11" borderId="5" xfId="0" applyNumberFormat="1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/>
    </xf>
    <xf numFmtId="0" fontId="19" fillId="11" borderId="5" xfId="0" applyFont="1" applyFill="1" applyBorder="1"/>
    <xf numFmtId="0" fontId="21" fillId="11" borderId="5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165" fontId="21" fillId="0" borderId="42" xfId="0" applyNumberFormat="1" applyFont="1" applyBorder="1" applyAlignment="1">
      <alignment horizontal="center" vertical="center"/>
    </xf>
    <xf numFmtId="165" fontId="21" fillId="7" borderId="16" xfId="0" applyNumberFormat="1" applyFont="1" applyFill="1" applyBorder="1" applyAlignment="1">
      <alignment horizontal="center" vertical="center"/>
    </xf>
    <xf numFmtId="2" fontId="19" fillId="11" borderId="5" xfId="0" applyNumberFormat="1" applyFont="1" applyFill="1" applyBorder="1" applyAlignment="1">
      <alignment horizontal="center"/>
    </xf>
    <xf numFmtId="2" fontId="21" fillId="11" borderId="5" xfId="0" applyNumberFormat="1" applyFont="1" applyFill="1" applyBorder="1" applyAlignment="1">
      <alignment horizontal="center" vertical="center"/>
    </xf>
    <xf numFmtId="0" fontId="22" fillId="3" borderId="26" xfId="0" applyFont="1" applyFill="1" applyBorder="1"/>
    <xf numFmtId="165" fontId="21" fillId="5" borderId="42" xfId="0" applyNumberFormat="1" applyFont="1" applyFill="1" applyBorder="1"/>
    <xf numFmtId="165" fontId="21" fillId="5" borderId="11" xfId="0" applyNumberFormat="1" applyFont="1" applyFill="1" applyBorder="1" applyAlignment="1">
      <alignment horizontal="center"/>
    </xf>
    <xf numFmtId="164" fontId="21" fillId="5" borderId="11" xfId="0" applyNumberFormat="1" applyFont="1" applyFill="1" applyBorder="1" applyAlignment="1">
      <alignment horizontal="center"/>
    </xf>
    <xf numFmtId="165" fontId="21" fillId="5" borderId="11" xfId="0" applyNumberFormat="1" applyFont="1" applyFill="1" applyBorder="1" applyAlignment="1">
      <alignment horizontal="center" vertical="center"/>
    </xf>
    <xf numFmtId="165" fontId="19" fillId="0" borderId="11" xfId="0" applyNumberFormat="1" applyFont="1" applyBorder="1" applyAlignment="1">
      <alignment horizontal="center" vertical="center"/>
    </xf>
    <xf numFmtId="0" fontId="9" fillId="6" borderId="46" xfId="0" applyFont="1" applyFill="1" applyBorder="1" applyAlignment="1">
      <alignment horizontal="left" vertical="center"/>
    </xf>
    <xf numFmtId="0" fontId="9" fillId="7" borderId="50" xfId="0" applyFont="1" applyFill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21" fillId="11" borderId="5" xfId="0" applyFont="1" applyFill="1" applyBorder="1"/>
    <xf numFmtId="0" fontId="21" fillId="11" borderId="5" xfId="0" applyFont="1" applyFill="1" applyBorder="1" applyAlignment="1">
      <alignment horizontal="left"/>
    </xf>
    <xf numFmtId="2" fontId="21" fillId="11" borderId="5" xfId="0" applyNumberFormat="1" applyFont="1" applyFill="1" applyBorder="1" applyAlignment="1">
      <alignment horizontal="left"/>
    </xf>
    <xf numFmtId="2" fontId="21" fillId="11" borderId="5" xfId="0" applyNumberFormat="1" applyFont="1" applyFill="1" applyBorder="1" applyAlignment="1">
      <alignment horizontal="left" vertical="center"/>
    </xf>
    <xf numFmtId="2" fontId="19" fillId="11" borderId="5" xfId="0" applyNumberFormat="1" applyFont="1" applyFill="1" applyBorder="1" applyAlignment="1">
      <alignment horizontal="left" vertical="center"/>
    </xf>
    <xf numFmtId="168" fontId="21" fillId="11" borderId="5" xfId="0" applyNumberFormat="1" applyFont="1" applyFill="1" applyBorder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49" xfId="0" applyFont="1" applyBorder="1"/>
    <xf numFmtId="0" fontId="21" fillId="0" borderId="49" xfId="0" applyFont="1" applyBorder="1" applyAlignment="1">
      <alignment horizontal="left"/>
    </xf>
    <xf numFmtId="2" fontId="21" fillId="0" borderId="53" xfId="0" applyNumberFormat="1" applyFont="1" applyBorder="1" applyAlignment="1">
      <alignment horizontal="left"/>
    </xf>
    <xf numFmtId="2" fontId="21" fillId="0" borderId="53" xfId="0" applyNumberFormat="1" applyFont="1" applyBorder="1" applyAlignment="1">
      <alignment horizontal="left" vertical="center"/>
    </xf>
    <xf numFmtId="2" fontId="21" fillId="0" borderId="49" xfId="0" applyNumberFormat="1" applyFont="1" applyBorder="1" applyAlignment="1">
      <alignment horizontal="left" vertical="center"/>
    </xf>
    <xf numFmtId="2" fontId="19" fillId="0" borderId="49" xfId="0" applyNumberFormat="1" applyFont="1" applyBorder="1" applyAlignment="1">
      <alignment horizontal="left" vertical="center"/>
    </xf>
    <xf numFmtId="0" fontId="0" fillId="0" borderId="32" xfId="0" applyBorder="1"/>
    <xf numFmtId="0" fontId="19" fillId="3" borderId="16" xfId="0" applyFont="1" applyFill="1" applyBorder="1"/>
    <xf numFmtId="165" fontId="21" fillId="6" borderId="42" xfId="0" applyNumberFormat="1" applyFont="1" applyFill="1" applyBorder="1" applyAlignment="1">
      <alignment horizontal="center" vertical="center"/>
    </xf>
    <xf numFmtId="165" fontId="21" fillId="7" borderId="11" xfId="0" applyNumberFormat="1" applyFont="1" applyFill="1" applyBorder="1" applyAlignment="1">
      <alignment horizontal="center" vertical="center"/>
    </xf>
    <xf numFmtId="165" fontId="21" fillId="9" borderId="11" xfId="0" applyNumberFormat="1" applyFont="1" applyFill="1" applyBorder="1" applyAlignment="1">
      <alignment horizontal="center" vertical="center"/>
    </xf>
    <xf numFmtId="165" fontId="21" fillId="9" borderId="12" xfId="0" applyNumberFormat="1" applyFont="1" applyFill="1" applyBorder="1" applyAlignment="1">
      <alignment horizontal="center" vertical="center"/>
    </xf>
    <xf numFmtId="165" fontId="22" fillId="9" borderId="54" xfId="0" applyNumberFormat="1" applyFont="1" applyFill="1" applyBorder="1" applyAlignment="1">
      <alignment horizontal="left" vertical="center"/>
    </xf>
    <xf numFmtId="165" fontId="22" fillId="8" borderId="26" xfId="0" applyNumberFormat="1" applyFont="1" applyFill="1" applyBorder="1" applyAlignment="1">
      <alignment horizontal="left" vertical="center"/>
    </xf>
    <xf numFmtId="0" fontId="19" fillId="11" borderId="5" xfId="0" applyFont="1" applyFill="1" applyBorder="1" applyAlignment="1">
      <alignment horizontal="center" vertical="center"/>
    </xf>
    <xf numFmtId="2" fontId="19" fillId="11" borderId="5" xfId="0" applyNumberFormat="1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165" fontId="21" fillId="5" borderId="42" xfId="0" applyNumberFormat="1" applyFont="1" applyFill="1" applyBorder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165" fontId="19" fillId="0" borderId="11" xfId="0" applyNumberFormat="1" applyFont="1" applyBorder="1" applyAlignment="1">
      <alignment horizontal="center"/>
    </xf>
    <xf numFmtId="165" fontId="21" fillId="3" borderId="54" xfId="0" applyNumberFormat="1" applyFont="1" applyFill="1" applyBorder="1" applyAlignment="1">
      <alignment horizontal="center" vertical="center"/>
    </xf>
    <xf numFmtId="0" fontId="21" fillId="3" borderId="16" xfId="0" applyFont="1" applyFill="1" applyBorder="1"/>
    <xf numFmtId="167" fontId="24" fillId="0" borderId="13" xfId="0" applyNumberFormat="1" applyFont="1" applyBorder="1" applyAlignment="1">
      <alignment vertical="center"/>
    </xf>
    <xf numFmtId="167" fontId="24" fillId="0" borderId="31" xfId="0" applyNumberFormat="1" applyFont="1" applyBorder="1" applyAlignment="1">
      <alignment vertical="center"/>
    </xf>
    <xf numFmtId="49" fontId="19" fillId="3" borderId="21" xfId="0" applyNumberFormat="1" applyFont="1" applyFill="1" applyBorder="1" applyAlignment="1">
      <alignment horizontal="left" vertical="center"/>
    </xf>
    <xf numFmtId="166" fontId="24" fillId="3" borderId="26" xfId="0" applyNumberFormat="1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center" vertical="center"/>
    </xf>
    <xf numFmtId="2" fontId="24" fillId="11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4" fontId="19" fillId="11" borderId="6" xfId="0" applyNumberFormat="1" applyFont="1" applyFill="1" applyBorder="1" applyAlignment="1">
      <alignment horizontal="center" vertical="center"/>
    </xf>
    <xf numFmtId="4" fontId="19" fillId="11" borderId="23" xfId="0" applyNumberFormat="1" applyFont="1" applyFill="1" applyBorder="1" applyAlignment="1">
      <alignment horizontal="center" vertical="center"/>
    </xf>
    <xf numFmtId="4" fontId="19" fillId="11" borderId="41" xfId="0" applyNumberFormat="1" applyFont="1" applyFill="1" applyBorder="1" applyAlignment="1">
      <alignment horizontal="center" vertical="center"/>
    </xf>
    <xf numFmtId="0" fontId="0" fillId="0" borderId="0" xfId="0"/>
    <xf numFmtId="0" fontId="21" fillId="3" borderId="2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4" fontId="19" fillId="11" borderId="5" xfId="0" applyNumberFormat="1" applyFont="1" applyFill="1" applyBorder="1" applyAlignment="1">
      <alignment horizontal="center" vertical="center"/>
    </xf>
    <xf numFmtId="4" fontId="21" fillId="12" borderId="5" xfId="0" applyNumberFormat="1" applyFont="1" applyFill="1" applyBorder="1" applyAlignment="1">
      <alignment horizontal="left" vertical="center"/>
    </xf>
    <xf numFmtId="0" fontId="20" fillId="2" borderId="50" xfId="0" applyFont="1" applyFill="1" applyBorder="1" applyAlignment="1">
      <alignment horizontal="left" vertical="center"/>
    </xf>
    <xf numFmtId="165" fontId="21" fillId="5" borderId="5" xfId="0" applyNumberFormat="1" applyFont="1" applyFill="1" applyBorder="1" applyAlignment="1">
      <alignment horizontal="center" vertical="center"/>
    </xf>
    <xf numFmtId="0" fontId="14" fillId="12" borderId="33" xfId="0" applyFont="1" applyFill="1" applyBorder="1" applyAlignment="1">
      <alignment horizontal="left" vertical="center"/>
    </xf>
    <xf numFmtId="165" fontId="21" fillId="12" borderId="28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showGridLines="0" zoomScale="110" zoomScaleNormal="110" workbookViewId="0">
      <selection activeCell="N14" sqref="N14"/>
    </sheetView>
  </sheetViews>
  <sheetFormatPr baseColWidth="10" defaultColWidth="8.83203125" defaultRowHeight="13"/>
  <cols>
    <col min="1" max="1" width="37.6640625" customWidth="1"/>
    <col min="2" max="4" width="10.33203125" customWidth="1"/>
    <col min="5" max="5" width="13.33203125" customWidth="1"/>
    <col min="6" max="6" width="14.1640625" customWidth="1"/>
    <col min="7" max="7" width="13.33203125" customWidth="1"/>
    <col min="8" max="8" width="12" customWidth="1"/>
    <col min="9" max="9" width="16.83203125" customWidth="1"/>
    <col min="10" max="10" width="14.33203125" customWidth="1"/>
    <col min="11" max="11" width="11.83203125" bestFit="1" customWidth="1"/>
  </cols>
  <sheetData>
    <row r="1" spans="1:17" ht="30" customHeight="1">
      <c r="A1" s="169" t="s">
        <v>64</v>
      </c>
      <c r="B1" s="169"/>
      <c r="C1" s="169"/>
      <c r="D1" s="169"/>
      <c r="E1" s="169"/>
      <c r="F1" s="169"/>
      <c r="G1" s="169"/>
      <c r="H1" s="169"/>
    </row>
    <row r="2" spans="1:17" ht="30" customHeight="1" thickBot="1">
      <c r="A2" s="170" t="s">
        <v>134</v>
      </c>
      <c r="B2" s="170"/>
      <c r="C2" s="170"/>
      <c r="D2" s="170"/>
      <c r="E2" s="170"/>
      <c r="F2" s="170"/>
      <c r="G2" s="170"/>
      <c r="H2" s="170"/>
      <c r="I2" s="77"/>
    </row>
    <row r="3" spans="1:17" ht="3.75" hidden="1" customHeight="1" thickBot="1">
      <c r="A3" s="3"/>
      <c r="B3" s="4"/>
      <c r="C3" s="4"/>
      <c r="D3" s="4"/>
      <c r="E3" s="4"/>
      <c r="F3" s="4"/>
      <c r="G3" s="4"/>
      <c r="H3" s="4"/>
    </row>
    <row r="4" spans="1:17" ht="20" customHeight="1">
      <c r="A4" s="171" t="s">
        <v>135</v>
      </c>
      <c r="B4" s="173" t="s">
        <v>0</v>
      </c>
      <c r="C4" s="175" t="s">
        <v>136</v>
      </c>
      <c r="D4" s="92" t="s">
        <v>1</v>
      </c>
      <c r="E4" s="177" t="s">
        <v>38</v>
      </c>
      <c r="F4" s="178"/>
      <c r="G4" s="178"/>
      <c r="H4" s="178"/>
      <c r="I4" s="185" t="s">
        <v>118</v>
      </c>
      <c r="J4" s="179" t="s">
        <v>137</v>
      </c>
    </row>
    <row r="5" spans="1:17" ht="45.75" customHeight="1" thickBot="1">
      <c r="A5" s="172"/>
      <c r="B5" s="174"/>
      <c r="C5" s="176"/>
      <c r="D5" s="93" t="s">
        <v>17</v>
      </c>
      <c r="E5" s="94" t="s">
        <v>2</v>
      </c>
      <c r="F5" s="50" t="s">
        <v>66</v>
      </c>
      <c r="G5" s="95" t="s">
        <v>67</v>
      </c>
      <c r="H5" s="96" t="s">
        <v>113</v>
      </c>
      <c r="I5" s="186"/>
      <c r="J5" s="180"/>
    </row>
    <row r="6" spans="1:17" ht="25" customHeight="1">
      <c r="A6" s="80" t="s">
        <v>103</v>
      </c>
      <c r="B6" s="64">
        <v>60</v>
      </c>
      <c r="C6" s="65" t="s">
        <v>26</v>
      </c>
      <c r="D6" s="66" t="s">
        <v>28</v>
      </c>
      <c r="E6" s="21">
        <v>150</v>
      </c>
      <c r="F6" s="67">
        <v>5700</v>
      </c>
      <c r="G6" s="21">
        <v>200</v>
      </c>
      <c r="H6" s="44">
        <v>150</v>
      </c>
      <c r="I6" s="105">
        <f>E6+F6+G6+H6</f>
        <v>6200</v>
      </c>
      <c r="J6" s="200">
        <v>10272.049999999999</v>
      </c>
    </row>
    <row r="7" spans="1:17" ht="25" customHeight="1">
      <c r="A7" s="81" t="s">
        <v>104</v>
      </c>
      <c r="B7" s="5">
        <v>55</v>
      </c>
      <c r="C7" s="54" t="s">
        <v>26</v>
      </c>
      <c r="D7" s="55" t="s">
        <v>28</v>
      </c>
      <c r="E7" s="19">
        <v>150</v>
      </c>
      <c r="F7" s="68">
        <v>1500</v>
      </c>
      <c r="G7" s="19">
        <v>200</v>
      </c>
      <c r="H7" s="45">
        <v>150</v>
      </c>
      <c r="I7" s="101">
        <f>E7+F7+G7+H7</f>
        <v>2000</v>
      </c>
      <c r="J7" s="200"/>
      <c r="Q7" s="51"/>
    </row>
    <row r="8" spans="1:17" ht="25" customHeight="1">
      <c r="A8" s="81" t="s">
        <v>105</v>
      </c>
      <c r="B8" s="5">
        <v>90</v>
      </c>
      <c r="C8" s="54" t="s">
        <v>26</v>
      </c>
      <c r="D8" s="55" t="s">
        <v>28</v>
      </c>
      <c r="E8" s="19">
        <v>150</v>
      </c>
      <c r="F8" s="68">
        <v>1350</v>
      </c>
      <c r="G8" s="19">
        <v>200</v>
      </c>
      <c r="H8" s="45">
        <v>150</v>
      </c>
      <c r="I8" s="101">
        <f>E8+F8+G8+H8</f>
        <v>1850</v>
      </c>
      <c r="J8" s="200"/>
    </row>
    <row r="9" spans="1:17" ht="25" customHeight="1">
      <c r="A9" s="81" t="s">
        <v>138</v>
      </c>
      <c r="B9" s="5">
        <v>150</v>
      </c>
      <c r="C9" s="54" t="s">
        <v>26</v>
      </c>
      <c r="D9" s="55" t="s">
        <v>29</v>
      </c>
      <c r="E9" s="19">
        <v>150</v>
      </c>
      <c r="F9" s="68">
        <v>0</v>
      </c>
      <c r="G9" s="19">
        <v>250</v>
      </c>
      <c r="H9" s="45">
        <v>0</v>
      </c>
      <c r="I9" s="101">
        <f>E9+F9+G9+H9</f>
        <v>400</v>
      </c>
      <c r="J9" s="107">
        <v>1172.3</v>
      </c>
    </row>
    <row r="10" spans="1:17" ht="25" customHeight="1">
      <c r="A10" s="81" t="s">
        <v>106</v>
      </c>
      <c r="B10" s="5">
        <v>25</v>
      </c>
      <c r="C10" s="54" t="s">
        <v>26</v>
      </c>
      <c r="D10" s="55" t="s">
        <v>29</v>
      </c>
      <c r="E10" s="19">
        <v>150</v>
      </c>
      <c r="F10" s="68">
        <v>300</v>
      </c>
      <c r="G10" s="19">
        <v>0</v>
      </c>
      <c r="H10" s="45">
        <v>200</v>
      </c>
      <c r="I10" s="101">
        <f>H10+G10+F10+E10</f>
        <v>650</v>
      </c>
      <c r="J10" s="107">
        <v>235.82</v>
      </c>
    </row>
    <row r="11" spans="1:17" ht="25" customHeight="1">
      <c r="A11" s="81" t="s">
        <v>68</v>
      </c>
      <c r="B11" s="5">
        <v>10</v>
      </c>
      <c r="C11" s="54" t="s">
        <v>69</v>
      </c>
      <c r="D11" s="55" t="s">
        <v>29</v>
      </c>
      <c r="E11" s="19">
        <v>150</v>
      </c>
      <c r="F11" s="68">
        <v>150</v>
      </c>
      <c r="G11" s="19">
        <v>0</v>
      </c>
      <c r="H11" s="45">
        <v>200</v>
      </c>
      <c r="I11" s="101">
        <f>H11+G11+F11+E11</f>
        <v>500</v>
      </c>
      <c r="J11" s="181">
        <v>1915.74</v>
      </c>
    </row>
    <row r="12" spans="1:17" ht="26" customHeight="1">
      <c r="A12" s="81" t="s">
        <v>107</v>
      </c>
      <c r="B12" s="5">
        <v>55</v>
      </c>
      <c r="C12" s="54" t="s">
        <v>26</v>
      </c>
      <c r="D12" s="55" t="s">
        <v>29</v>
      </c>
      <c r="E12" s="19">
        <v>150</v>
      </c>
      <c r="F12" s="19">
        <v>0</v>
      </c>
      <c r="G12" s="19">
        <v>250</v>
      </c>
      <c r="H12" s="45">
        <v>0</v>
      </c>
      <c r="I12" s="101">
        <f>H12+G12+F12+E12</f>
        <v>400</v>
      </c>
      <c r="J12" s="182"/>
    </row>
    <row r="13" spans="1:17" ht="26" customHeight="1">
      <c r="A13" s="81" t="s">
        <v>108</v>
      </c>
      <c r="B13" s="5">
        <v>200</v>
      </c>
      <c r="C13" s="54" t="s">
        <v>26</v>
      </c>
      <c r="D13" s="55" t="s">
        <v>30</v>
      </c>
      <c r="E13" s="19">
        <v>150</v>
      </c>
      <c r="F13" s="19">
        <v>2800</v>
      </c>
      <c r="G13" s="19">
        <v>500</v>
      </c>
      <c r="H13" s="45">
        <v>150</v>
      </c>
      <c r="I13" s="101">
        <f>E13+F13+G13+H13</f>
        <v>3600</v>
      </c>
      <c r="J13" s="183"/>
    </row>
    <row r="14" spans="1:17" ht="26" customHeight="1">
      <c r="A14" s="81" t="s">
        <v>109</v>
      </c>
      <c r="B14" s="5">
        <v>55</v>
      </c>
      <c r="C14" s="54" t="s">
        <v>26</v>
      </c>
      <c r="D14" s="55" t="s">
        <v>30</v>
      </c>
      <c r="E14" s="19">
        <v>150</v>
      </c>
      <c r="F14" s="19">
        <v>0</v>
      </c>
      <c r="G14" s="19">
        <v>250</v>
      </c>
      <c r="H14" s="45">
        <v>0</v>
      </c>
      <c r="I14" s="101">
        <f>H14+G14+F14+E14</f>
        <v>400</v>
      </c>
      <c r="J14" s="108"/>
    </row>
    <row r="15" spans="1:17" ht="26" customHeight="1">
      <c r="A15" s="81" t="s">
        <v>115</v>
      </c>
      <c r="B15" s="5">
        <v>25</v>
      </c>
      <c r="C15" s="54" t="s">
        <v>26</v>
      </c>
      <c r="D15" s="55" t="s">
        <v>31</v>
      </c>
      <c r="E15" s="19">
        <v>150</v>
      </c>
      <c r="F15" s="19">
        <v>250</v>
      </c>
      <c r="G15" s="19"/>
      <c r="H15" s="45">
        <v>150</v>
      </c>
      <c r="I15" s="101">
        <f>SUM(E15:H15)</f>
        <v>550</v>
      </c>
      <c r="J15" s="108"/>
    </row>
    <row r="16" spans="1:17" ht="25" customHeight="1">
      <c r="A16" s="81" t="s">
        <v>114</v>
      </c>
      <c r="B16" s="5">
        <v>300</v>
      </c>
      <c r="C16" s="54" t="s">
        <v>27</v>
      </c>
      <c r="D16" s="55" t="s">
        <v>93</v>
      </c>
      <c r="E16" s="19">
        <v>100</v>
      </c>
      <c r="F16" s="19">
        <v>1500</v>
      </c>
      <c r="G16" s="19">
        <v>500</v>
      </c>
      <c r="H16" s="45">
        <v>1500</v>
      </c>
      <c r="I16" s="101">
        <f>H16+G16+F16+E16</f>
        <v>3600</v>
      </c>
      <c r="J16" s="107">
        <v>4036.41</v>
      </c>
    </row>
    <row r="17" spans="1:11" ht="25" customHeight="1">
      <c r="A17" s="81" t="s">
        <v>116</v>
      </c>
      <c r="B17" s="5"/>
      <c r="C17" s="54" t="s">
        <v>27</v>
      </c>
      <c r="D17" s="55" t="s">
        <v>48</v>
      </c>
      <c r="E17" s="19"/>
      <c r="F17" s="19">
        <v>1500</v>
      </c>
      <c r="G17" s="19"/>
      <c r="H17" s="45"/>
      <c r="I17" s="101">
        <f>SUM(E17:H17)</f>
        <v>1500</v>
      </c>
      <c r="J17" s="107"/>
    </row>
    <row r="18" spans="1:11" ht="25" customHeight="1" thickBot="1">
      <c r="A18" s="81" t="s">
        <v>117</v>
      </c>
      <c r="B18" s="5"/>
      <c r="C18" s="54"/>
      <c r="D18" s="55" t="s">
        <v>94</v>
      </c>
      <c r="E18" s="19">
        <v>200</v>
      </c>
      <c r="F18" s="19">
        <v>1000</v>
      </c>
      <c r="G18" s="19"/>
      <c r="H18" s="45"/>
      <c r="I18" s="101">
        <f>H18+G18+F18+E18</f>
        <v>1200</v>
      </c>
      <c r="J18" s="109"/>
    </row>
    <row r="19" spans="1:11" ht="25" hidden="1" customHeight="1">
      <c r="A19" s="81"/>
      <c r="B19" s="5"/>
      <c r="C19" s="54"/>
      <c r="D19" s="55"/>
      <c r="E19" s="19"/>
      <c r="F19" s="19"/>
      <c r="G19" s="19"/>
      <c r="H19" s="45"/>
      <c r="I19" s="102">
        <f>SUM(I6:I18)</f>
        <v>22850</v>
      </c>
      <c r="J19" s="109"/>
    </row>
    <row r="20" spans="1:11" ht="25" hidden="1" customHeight="1">
      <c r="A20" s="82"/>
      <c r="B20" s="32"/>
      <c r="C20" s="56"/>
      <c r="D20" s="57"/>
      <c r="E20" s="33"/>
      <c r="F20" s="33"/>
      <c r="G20" s="33"/>
      <c r="H20" s="47"/>
      <c r="I20" s="102"/>
      <c r="J20" s="109"/>
    </row>
    <row r="21" spans="1:11" ht="25" hidden="1" customHeight="1" thickBot="1">
      <c r="A21" s="83"/>
      <c r="B21" s="35"/>
      <c r="C21" s="58"/>
      <c r="D21" s="58"/>
      <c r="E21" s="36"/>
      <c r="F21" s="36"/>
      <c r="G21" s="36"/>
      <c r="H21" s="48"/>
      <c r="I21" s="103"/>
      <c r="J21" s="109"/>
    </row>
    <row r="22" spans="1:11" ht="35" customHeight="1" thickBot="1">
      <c r="A22" s="84" t="s">
        <v>3</v>
      </c>
      <c r="B22" s="59"/>
      <c r="C22" s="60"/>
      <c r="D22" s="61"/>
      <c r="E22" s="34">
        <f>SUM(E6:E18)</f>
        <v>1800</v>
      </c>
      <c r="F22" s="34">
        <f t="shared" ref="F22:H22" si="0">SUM(F6:F18)</f>
        <v>16050</v>
      </c>
      <c r="G22" s="34">
        <f t="shared" si="0"/>
        <v>2350</v>
      </c>
      <c r="H22" s="34">
        <f t="shared" si="0"/>
        <v>2650</v>
      </c>
      <c r="I22" s="104">
        <f>SUM(I6:I18)</f>
        <v>22850</v>
      </c>
      <c r="J22" s="116">
        <v>17632.32</v>
      </c>
      <c r="K22" s="85"/>
    </row>
    <row r="23" spans="1:11" ht="25" customHeight="1">
      <c r="A23" s="184" t="s">
        <v>101</v>
      </c>
      <c r="B23" s="184"/>
      <c r="C23" s="184"/>
      <c r="D23" s="184"/>
      <c r="E23" s="184"/>
      <c r="F23" s="184"/>
      <c r="G23" s="184"/>
      <c r="H23" s="184"/>
      <c r="I23" s="184"/>
      <c r="J23" s="22"/>
    </row>
    <row r="24" spans="1:11" ht="15.75" customHeight="1">
      <c r="A24" s="184"/>
      <c r="B24" s="184"/>
      <c r="C24" s="184"/>
      <c r="D24" s="184"/>
      <c r="E24" s="184"/>
      <c r="F24" s="184"/>
      <c r="G24" s="184"/>
      <c r="H24" s="184"/>
      <c r="I24" s="184"/>
    </row>
  </sheetData>
  <mergeCells count="12">
    <mergeCell ref="J6:J8"/>
    <mergeCell ref="J4:J5"/>
    <mergeCell ref="J11:J13"/>
    <mergeCell ref="A24:I24"/>
    <mergeCell ref="I4:I5"/>
    <mergeCell ref="A23:I23"/>
    <mergeCell ref="A1:H1"/>
    <mergeCell ref="A2:H2"/>
    <mergeCell ref="A4:A5"/>
    <mergeCell ref="B4:B5"/>
    <mergeCell ref="C4:C5"/>
    <mergeCell ref="E4:H4"/>
  </mergeCells>
  <phoneticPr fontId="18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4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showGridLines="0" zoomScale="112" zoomScaleNormal="112" workbookViewId="0">
      <selection activeCell="M13" sqref="M13"/>
    </sheetView>
  </sheetViews>
  <sheetFormatPr baseColWidth="10" defaultColWidth="8.83203125" defaultRowHeight="13"/>
  <cols>
    <col min="1" max="1" width="21.33203125" customWidth="1"/>
    <col min="2" max="4" width="8.33203125" customWidth="1"/>
    <col min="5" max="5" width="14" customWidth="1"/>
    <col min="6" max="6" width="12.83203125" customWidth="1"/>
    <col min="7" max="7" width="14" customWidth="1"/>
    <col min="8" max="8" width="12.33203125" customWidth="1"/>
    <col min="9" max="9" width="17.33203125" customWidth="1"/>
    <col min="10" max="10" width="14" customWidth="1"/>
  </cols>
  <sheetData>
    <row r="1" spans="1:10" ht="18" customHeight="1">
      <c r="A1" s="188" t="s">
        <v>46</v>
      </c>
      <c r="B1" s="192" t="s">
        <v>139</v>
      </c>
      <c r="C1" s="190" t="s">
        <v>4</v>
      </c>
      <c r="D1" s="194" t="s">
        <v>1</v>
      </c>
      <c r="E1" s="177" t="s">
        <v>38</v>
      </c>
      <c r="F1" s="187"/>
      <c r="G1" s="187"/>
      <c r="H1" s="178"/>
      <c r="I1" s="111" t="s">
        <v>18</v>
      </c>
      <c r="J1" s="110" t="s">
        <v>137</v>
      </c>
    </row>
    <row r="2" spans="1:10" ht="18" customHeight="1" thickBot="1">
      <c r="A2" s="189"/>
      <c r="B2" s="193"/>
      <c r="C2" s="191"/>
      <c r="D2" s="195"/>
      <c r="E2" s="98" t="s">
        <v>2</v>
      </c>
      <c r="F2" s="97" t="s">
        <v>33</v>
      </c>
      <c r="G2" s="97" t="s">
        <v>41</v>
      </c>
      <c r="H2" s="99" t="s">
        <v>98</v>
      </c>
      <c r="I2" s="112">
        <v>2023</v>
      </c>
      <c r="J2" s="110">
        <v>2023</v>
      </c>
    </row>
    <row r="3" spans="1:10" ht="23" customHeight="1" thickBot="1">
      <c r="A3" s="13" t="s">
        <v>60</v>
      </c>
      <c r="B3" s="8">
        <v>100</v>
      </c>
      <c r="C3" s="9">
        <v>1</v>
      </c>
      <c r="D3" s="9" t="s">
        <v>29</v>
      </c>
      <c r="E3" s="21">
        <v>750</v>
      </c>
      <c r="F3" s="21">
        <v>2000</v>
      </c>
      <c r="G3" s="21">
        <v>500</v>
      </c>
      <c r="H3" s="44"/>
      <c r="I3" s="113">
        <f>SUM(E3:H3)</f>
        <v>3250</v>
      </c>
      <c r="J3" s="156" t="s">
        <v>140</v>
      </c>
    </row>
    <row r="4" spans="1:10" ht="23" customHeight="1" thickBot="1">
      <c r="A4" s="14" t="s">
        <v>5</v>
      </c>
      <c r="B4" s="10">
        <v>192</v>
      </c>
      <c r="C4" s="6">
        <v>12</v>
      </c>
      <c r="D4" s="6" t="s">
        <v>47</v>
      </c>
      <c r="E4" s="19">
        <v>3100</v>
      </c>
      <c r="F4" s="19">
        <v>3000</v>
      </c>
      <c r="G4" s="19"/>
      <c r="H4" s="45"/>
      <c r="I4" s="113">
        <f t="shared" ref="I4:I20" si="0">SUM(E4:H4)</f>
        <v>6100</v>
      </c>
      <c r="J4" s="115">
        <v>3986.32</v>
      </c>
    </row>
    <row r="5" spans="1:10" ht="23" customHeight="1" thickBot="1">
      <c r="A5" s="15" t="s">
        <v>6</v>
      </c>
      <c r="B5" s="11">
        <v>270</v>
      </c>
      <c r="C5" s="6">
        <v>30</v>
      </c>
      <c r="D5" s="6" t="s">
        <v>48</v>
      </c>
      <c r="E5" s="19">
        <v>1500</v>
      </c>
      <c r="F5" s="19">
        <v>500</v>
      </c>
      <c r="G5" s="19"/>
      <c r="H5" s="45"/>
      <c r="I5" s="113">
        <f t="shared" si="0"/>
        <v>2000</v>
      </c>
      <c r="J5" s="115">
        <v>2321.36</v>
      </c>
    </row>
    <row r="6" spans="1:10" ht="23" customHeight="1" thickBot="1">
      <c r="A6" s="14" t="s">
        <v>7</v>
      </c>
      <c r="B6" s="10">
        <v>180</v>
      </c>
      <c r="C6" s="6">
        <v>30</v>
      </c>
      <c r="D6" s="6" t="s">
        <v>48</v>
      </c>
      <c r="E6" s="19">
        <v>700</v>
      </c>
      <c r="F6" s="19">
        <v>300</v>
      </c>
      <c r="G6" s="19"/>
      <c r="H6" s="45"/>
      <c r="I6" s="113">
        <f t="shared" si="0"/>
        <v>1000</v>
      </c>
      <c r="J6" s="115">
        <v>1783.15</v>
      </c>
    </row>
    <row r="7" spans="1:10" ht="23" customHeight="1" thickBot="1">
      <c r="A7" s="16" t="s">
        <v>92</v>
      </c>
      <c r="B7" s="23">
        <v>40</v>
      </c>
      <c r="C7" s="7">
        <v>8</v>
      </c>
      <c r="D7" s="7" t="s">
        <v>94</v>
      </c>
      <c r="E7" s="20">
        <v>300</v>
      </c>
      <c r="F7" s="20">
        <v>200</v>
      </c>
      <c r="G7" s="20"/>
      <c r="H7" s="46"/>
      <c r="I7" s="113">
        <f t="shared" si="0"/>
        <v>500</v>
      </c>
      <c r="J7" s="115">
        <v>42</v>
      </c>
    </row>
    <row r="8" spans="1:10" ht="23" customHeight="1" thickBot="1">
      <c r="A8" s="14" t="s">
        <v>8</v>
      </c>
      <c r="B8" s="10">
        <v>210</v>
      </c>
      <c r="C8" s="6">
        <v>30</v>
      </c>
      <c r="D8" s="6" t="s">
        <v>48</v>
      </c>
      <c r="E8" s="19">
        <v>1500</v>
      </c>
      <c r="F8" s="19">
        <v>300</v>
      </c>
      <c r="G8" s="19"/>
      <c r="H8" s="45"/>
      <c r="I8" s="113">
        <f t="shared" si="0"/>
        <v>1800</v>
      </c>
      <c r="J8" s="115">
        <v>1291.6600000000001</v>
      </c>
    </row>
    <row r="9" spans="1:10" ht="23" customHeight="1" thickBot="1">
      <c r="A9" s="14" t="s">
        <v>42</v>
      </c>
      <c r="B9" s="10">
        <v>120</v>
      </c>
      <c r="C9" s="6">
        <v>15</v>
      </c>
      <c r="D9" s="6" t="s">
        <v>48</v>
      </c>
      <c r="E9" s="19">
        <v>2000</v>
      </c>
      <c r="F9" s="19">
        <v>500</v>
      </c>
      <c r="G9" s="19"/>
      <c r="H9" s="45"/>
      <c r="I9" s="113">
        <f t="shared" si="0"/>
        <v>2500</v>
      </c>
      <c r="J9" s="115">
        <v>1816.98</v>
      </c>
    </row>
    <row r="10" spans="1:10" ht="23" customHeight="1" thickBot="1">
      <c r="A10" s="14" t="s">
        <v>19</v>
      </c>
      <c r="B10" s="10">
        <v>108</v>
      </c>
      <c r="C10" s="6">
        <v>12</v>
      </c>
      <c r="D10" s="6" t="s">
        <v>48</v>
      </c>
      <c r="E10" s="19">
        <v>1000</v>
      </c>
      <c r="F10" s="19">
        <v>400</v>
      </c>
      <c r="G10" s="19"/>
      <c r="H10" s="45"/>
      <c r="I10" s="113">
        <f t="shared" si="0"/>
        <v>1400</v>
      </c>
      <c r="J10" s="115">
        <v>1202.73</v>
      </c>
    </row>
    <row r="11" spans="1:10" ht="23" customHeight="1" thickBot="1">
      <c r="A11" s="15" t="s">
        <v>20</v>
      </c>
      <c r="B11" s="11">
        <v>10</v>
      </c>
      <c r="C11" s="6">
        <v>5</v>
      </c>
      <c r="D11" s="6" t="s">
        <v>48</v>
      </c>
      <c r="E11" s="19">
        <v>70</v>
      </c>
      <c r="F11" s="19">
        <v>30</v>
      </c>
      <c r="G11" s="19"/>
      <c r="H11" s="45"/>
      <c r="I11" s="113">
        <f t="shared" si="0"/>
        <v>100</v>
      </c>
      <c r="J11" s="115"/>
    </row>
    <row r="12" spans="1:10" ht="23" customHeight="1" thickBot="1">
      <c r="A12" s="16" t="s">
        <v>9</v>
      </c>
      <c r="B12" s="11">
        <v>6</v>
      </c>
      <c r="C12" s="6">
        <v>2</v>
      </c>
      <c r="D12" s="6" t="s">
        <v>48</v>
      </c>
      <c r="E12" s="19">
        <v>30</v>
      </c>
      <c r="F12" s="19">
        <v>20</v>
      </c>
      <c r="G12" s="19"/>
      <c r="H12" s="45"/>
      <c r="I12" s="113">
        <f t="shared" si="0"/>
        <v>50</v>
      </c>
      <c r="J12" s="115"/>
    </row>
    <row r="13" spans="1:10" ht="23" customHeight="1" thickBot="1">
      <c r="A13" s="16" t="s">
        <v>10</v>
      </c>
      <c r="B13" s="11">
        <v>40</v>
      </c>
      <c r="C13" s="6">
        <v>8</v>
      </c>
      <c r="D13" s="6" t="s">
        <v>48</v>
      </c>
      <c r="E13" s="19">
        <v>350</v>
      </c>
      <c r="F13" s="19">
        <v>150</v>
      </c>
      <c r="G13" s="19"/>
      <c r="H13" s="45"/>
      <c r="I13" s="113">
        <f t="shared" si="0"/>
        <v>500</v>
      </c>
      <c r="J13" s="115">
        <v>33.200000000000003</v>
      </c>
    </row>
    <row r="14" spans="1:10" ht="23" customHeight="1" thickBot="1">
      <c r="A14" s="16" t="s">
        <v>100</v>
      </c>
      <c r="B14" s="11">
        <v>18</v>
      </c>
      <c r="C14" s="6">
        <v>3</v>
      </c>
      <c r="D14" s="6" t="s">
        <v>48</v>
      </c>
      <c r="E14" s="19">
        <v>170</v>
      </c>
      <c r="F14" s="19">
        <v>30</v>
      </c>
      <c r="G14" s="19"/>
      <c r="H14" s="45"/>
      <c r="I14" s="113">
        <f t="shared" si="0"/>
        <v>200</v>
      </c>
      <c r="J14" s="115">
        <v>111.6</v>
      </c>
    </row>
    <row r="15" spans="1:10" ht="23" customHeight="1" thickBot="1">
      <c r="A15" s="16" t="s">
        <v>11</v>
      </c>
      <c r="B15" s="11">
        <v>20</v>
      </c>
      <c r="C15" s="6">
        <v>4</v>
      </c>
      <c r="D15" s="6" t="s">
        <v>49</v>
      </c>
      <c r="E15" s="19">
        <v>200</v>
      </c>
      <c r="F15" s="19">
        <v>100</v>
      </c>
      <c r="G15" s="19"/>
      <c r="H15" s="45"/>
      <c r="I15" s="113">
        <f t="shared" si="0"/>
        <v>300</v>
      </c>
      <c r="J15" s="115">
        <v>255.2</v>
      </c>
    </row>
    <row r="16" spans="1:10" ht="23" customHeight="1" thickBot="1">
      <c r="A16" s="16" t="s">
        <v>21</v>
      </c>
      <c r="B16" s="11">
        <v>15</v>
      </c>
      <c r="C16" s="6">
        <v>1</v>
      </c>
      <c r="D16" s="6" t="s">
        <v>29</v>
      </c>
      <c r="E16" s="19"/>
      <c r="F16" s="19">
        <v>300</v>
      </c>
      <c r="G16" s="19"/>
      <c r="H16" s="45"/>
      <c r="I16" s="113">
        <f t="shared" si="0"/>
        <v>300</v>
      </c>
      <c r="J16" s="115">
        <v>129</v>
      </c>
    </row>
    <row r="17" spans="1:10" ht="27" customHeight="1" thickBot="1">
      <c r="A17" s="28" t="s">
        <v>79</v>
      </c>
      <c r="B17" s="11">
        <v>80</v>
      </c>
      <c r="C17" s="6">
        <v>1</v>
      </c>
      <c r="D17" s="6" t="s">
        <v>31</v>
      </c>
      <c r="E17" s="19"/>
      <c r="F17" s="19">
        <v>1000</v>
      </c>
      <c r="G17" s="19"/>
      <c r="H17" s="45"/>
      <c r="I17" s="113">
        <f t="shared" si="0"/>
        <v>1000</v>
      </c>
      <c r="J17" s="115">
        <v>1260</v>
      </c>
    </row>
    <row r="18" spans="1:10" ht="30" customHeight="1" thickBot="1">
      <c r="A18" s="87" t="s">
        <v>99</v>
      </c>
      <c r="B18" s="11">
        <v>100</v>
      </c>
      <c r="C18" s="6">
        <v>3</v>
      </c>
      <c r="D18" s="6" t="s">
        <v>31</v>
      </c>
      <c r="E18" s="19">
        <v>500</v>
      </c>
      <c r="F18" s="19">
        <v>1500</v>
      </c>
      <c r="G18" s="19">
        <v>600</v>
      </c>
      <c r="H18" s="45"/>
      <c r="I18" s="113">
        <f t="shared" si="0"/>
        <v>2600</v>
      </c>
      <c r="J18" s="115">
        <v>391.2</v>
      </c>
    </row>
    <row r="19" spans="1:10" ht="23" customHeight="1" thickBot="1">
      <c r="A19" s="86" t="s">
        <v>102</v>
      </c>
      <c r="B19" s="11">
        <v>220</v>
      </c>
      <c r="C19" s="6">
        <v>1</v>
      </c>
      <c r="D19" s="6" t="s">
        <v>50</v>
      </c>
      <c r="E19" s="19">
        <v>500</v>
      </c>
      <c r="F19" s="19">
        <v>200</v>
      </c>
      <c r="G19" s="19">
        <v>200</v>
      </c>
      <c r="H19" s="45">
        <v>500</v>
      </c>
      <c r="I19" s="113">
        <f t="shared" si="0"/>
        <v>1400</v>
      </c>
      <c r="J19" s="115">
        <v>1049.03</v>
      </c>
    </row>
    <row r="20" spans="1:10" ht="23" customHeight="1" thickBot="1">
      <c r="A20" s="100" t="s">
        <v>91</v>
      </c>
      <c r="B20" s="11">
        <v>70</v>
      </c>
      <c r="C20" s="6">
        <v>1</v>
      </c>
      <c r="D20" s="6" t="s">
        <v>31</v>
      </c>
      <c r="E20" s="19">
        <v>500</v>
      </c>
      <c r="F20" s="19"/>
      <c r="G20" s="19"/>
      <c r="H20" s="45"/>
      <c r="I20" s="113">
        <f t="shared" si="0"/>
        <v>500</v>
      </c>
      <c r="J20" s="115">
        <v>1125.8</v>
      </c>
    </row>
    <row r="21" spans="1:10" ht="25" customHeight="1" thickBot="1">
      <c r="A21" s="24" t="s">
        <v>3</v>
      </c>
      <c r="B21" s="26"/>
      <c r="C21" s="27"/>
      <c r="D21" s="25"/>
      <c r="E21" s="31">
        <f>E3+E4+E5+E6+E7+E8+E9+E10+E11+E12+E13+E14+E15+E16+E17+E18+E19+E20</f>
        <v>13170</v>
      </c>
      <c r="F21" s="31">
        <f>F3+F4+F5+F6+F7+F8+F9+F10+F11+F12+F13+F14+F15+F16+F17+F18+F19+F20</f>
        <v>10530</v>
      </c>
      <c r="G21" s="31">
        <f>G3+G4+G5+G6+G7+G8+G9+G10+G11+G12+G13+G14+G15+G16+G17+G18+G19+G20</f>
        <v>1300</v>
      </c>
      <c r="H21" s="38">
        <f>H3+H4+H5+H6+H7+H8+H9+H10+H11+H12+H13+H14+H15+H16+H17+H18+H19+H20</f>
        <v>500</v>
      </c>
      <c r="I21" s="114">
        <f>I3+I4+I5+I6+I7+I8+I9+I10+I11+I12+I13+I14+I15+I16+I17+I18+I19+I20</f>
        <v>25500</v>
      </c>
      <c r="J21" s="116">
        <f>J3+J4+J5+J6+J7+J8+J9+J10+J13+J14+J15+J16+J17+J18+J19+J20</f>
        <v>20926.41</v>
      </c>
    </row>
    <row r="22" spans="1:10" ht="25" customHeight="1">
      <c r="G22" s="22"/>
      <c r="I22" s="63"/>
    </row>
  </sheetData>
  <mergeCells count="5">
    <mergeCell ref="E1:H1"/>
    <mergeCell ref="A1:A2"/>
    <mergeCell ref="C1:C2"/>
    <mergeCell ref="B1:B2"/>
    <mergeCell ref="D1:D2"/>
  </mergeCells>
  <phoneticPr fontId="18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landscape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showGridLines="0" tabSelected="1" workbookViewId="0">
      <selection activeCell="N23" sqref="N23"/>
    </sheetView>
  </sheetViews>
  <sheetFormatPr baseColWidth="10" defaultColWidth="8.83203125" defaultRowHeight="13"/>
  <cols>
    <col min="1" max="1" width="35.6640625" customWidth="1"/>
    <col min="2" max="2" width="17.6640625" customWidth="1"/>
    <col min="3" max="3" width="22.33203125" customWidth="1"/>
    <col min="4" max="4" width="4.83203125" customWidth="1"/>
    <col min="5" max="5" width="35.33203125" customWidth="1"/>
    <col min="6" max="6" width="20.6640625" customWidth="1"/>
    <col min="7" max="7" width="22.1640625" customWidth="1"/>
  </cols>
  <sheetData>
    <row r="1" spans="1:7" ht="24" customHeight="1" thickBot="1">
      <c r="A1" s="62" t="s">
        <v>65</v>
      </c>
      <c r="B1" s="117" t="s">
        <v>119</v>
      </c>
      <c r="C1" s="129" t="s">
        <v>122</v>
      </c>
      <c r="D1" s="141"/>
      <c r="E1" s="196" t="s">
        <v>13</v>
      </c>
      <c r="F1" s="197"/>
      <c r="G1" s="198"/>
    </row>
    <row r="2" spans="1:7" ht="18" customHeight="1" thickBot="1">
      <c r="A2" s="72" t="s">
        <v>52</v>
      </c>
      <c r="B2" s="118">
        <f>60000-65</f>
        <v>59935</v>
      </c>
      <c r="C2" s="130">
        <v>46006.06</v>
      </c>
      <c r="D2" s="142"/>
      <c r="E2" s="147"/>
      <c r="F2" s="148" t="s">
        <v>119</v>
      </c>
      <c r="G2" s="110" t="s">
        <v>122</v>
      </c>
    </row>
    <row r="3" spans="1:7" ht="18" customHeight="1">
      <c r="A3" s="72" t="s">
        <v>51</v>
      </c>
      <c r="B3" s="119">
        <v>2500</v>
      </c>
      <c r="C3" s="131">
        <v>2370</v>
      </c>
      <c r="D3" s="143"/>
      <c r="E3" s="123" t="s">
        <v>61</v>
      </c>
      <c r="F3" s="149">
        <f>rozpočet!I22</f>
        <v>22850</v>
      </c>
      <c r="G3" s="108">
        <v>17632.32</v>
      </c>
    </row>
    <row r="4" spans="1:7" ht="18" customHeight="1">
      <c r="A4" s="72" t="s">
        <v>34</v>
      </c>
      <c r="B4" s="120">
        <v>462000</v>
      </c>
      <c r="C4" s="131">
        <v>449857</v>
      </c>
      <c r="D4" s="143"/>
      <c r="E4" s="124" t="s">
        <v>62</v>
      </c>
      <c r="F4" s="150">
        <f>rozpočet2!I21</f>
        <v>25500</v>
      </c>
      <c r="G4" s="108">
        <v>20926.41</v>
      </c>
    </row>
    <row r="5" spans="1:7" s="17" customFormat="1" ht="18" customHeight="1">
      <c r="A5" s="73" t="s">
        <v>70</v>
      </c>
      <c r="B5" s="121">
        <v>110000</v>
      </c>
      <c r="C5" s="132">
        <v>110610</v>
      </c>
      <c r="D5" s="144"/>
      <c r="E5" s="125" t="s">
        <v>63</v>
      </c>
      <c r="F5" s="151">
        <f t="shared" ref="F5:F10" si="0">B2</f>
        <v>59935</v>
      </c>
      <c r="G5" s="155">
        <v>46006.06</v>
      </c>
    </row>
    <row r="6" spans="1:7" s="17" customFormat="1" ht="18" customHeight="1">
      <c r="A6" s="73" t="s">
        <v>71</v>
      </c>
      <c r="B6" s="121">
        <v>65000</v>
      </c>
      <c r="C6" s="132">
        <v>41380</v>
      </c>
      <c r="D6" s="145"/>
      <c r="E6" s="125" t="s">
        <v>83</v>
      </c>
      <c r="F6" s="151">
        <f t="shared" si="0"/>
        <v>2500</v>
      </c>
      <c r="G6" s="156">
        <v>2370</v>
      </c>
    </row>
    <row r="7" spans="1:7" s="17" customFormat="1" ht="18" customHeight="1">
      <c r="A7" s="73" t="s">
        <v>72</v>
      </c>
      <c r="B7" s="121">
        <f>B8+B9+B10+B11+B12+B13+B14+B15</f>
        <v>18200</v>
      </c>
      <c r="C7" s="132">
        <v>21039.74</v>
      </c>
      <c r="D7" s="145"/>
      <c r="E7" s="125" t="s">
        <v>34</v>
      </c>
      <c r="F7" s="151">
        <f t="shared" si="0"/>
        <v>462000</v>
      </c>
      <c r="G7" s="156">
        <v>449857</v>
      </c>
    </row>
    <row r="8" spans="1:7" s="17" customFormat="1" ht="16" customHeight="1">
      <c r="A8" s="74" t="s">
        <v>12</v>
      </c>
      <c r="B8" s="122">
        <v>1200</v>
      </c>
      <c r="C8" s="133">
        <v>1060.44</v>
      </c>
      <c r="D8" s="146"/>
      <c r="E8" s="125" t="s">
        <v>73</v>
      </c>
      <c r="F8" s="151">
        <f t="shared" si="0"/>
        <v>110000</v>
      </c>
      <c r="G8" s="156">
        <v>110610</v>
      </c>
    </row>
    <row r="9" spans="1:7" s="17" customFormat="1" ht="16" customHeight="1">
      <c r="A9" s="74" t="s">
        <v>53</v>
      </c>
      <c r="B9" s="122">
        <v>4500</v>
      </c>
      <c r="C9" s="133">
        <v>3370.38</v>
      </c>
      <c r="D9" s="146"/>
      <c r="E9" s="125" t="s">
        <v>84</v>
      </c>
      <c r="F9" s="151">
        <f t="shared" si="0"/>
        <v>65000</v>
      </c>
      <c r="G9" s="156">
        <v>41380</v>
      </c>
    </row>
    <row r="10" spans="1:7" s="17" customFormat="1" ht="16" customHeight="1">
      <c r="A10" s="74" t="s">
        <v>43</v>
      </c>
      <c r="B10" s="122">
        <v>400</v>
      </c>
      <c r="C10" s="133">
        <v>66.8</v>
      </c>
      <c r="D10" s="146"/>
      <c r="E10" s="125" t="s">
        <v>74</v>
      </c>
      <c r="F10" s="151">
        <f t="shared" si="0"/>
        <v>18200</v>
      </c>
      <c r="G10" s="155">
        <v>21039.74</v>
      </c>
    </row>
    <row r="11" spans="1:7" s="17" customFormat="1" ht="16" customHeight="1">
      <c r="A11" s="74" t="s">
        <v>56</v>
      </c>
      <c r="B11" s="122">
        <v>4000</v>
      </c>
      <c r="C11" s="133">
        <v>1737.23</v>
      </c>
      <c r="D11" s="146"/>
      <c r="E11" s="125" t="s">
        <v>75</v>
      </c>
      <c r="F11" s="151">
        <f>B16</f>
        <v>4000</v>
      </c>
      <c r="G11" s="155">
        <v>4006.56</v>
      </c>
    </row>
    <row r="12" spans="1:7" s="17" customFormat="1" ht="16" customHeight="1">
      <c r="A12" s="74" t="s">
        <v>44</v>
      </c>
      <c r="B12" s="122">
        <v>100</v>
      </c>
      <c r="C12" s="133"/>
      <c r="D12" s="146"/>
      <c r="E12" s="125" t="s">
        <v>85</v>
      </c>
      <c r="F12" s="151">
        <f>B17</f>
        <v>500</v>
      </c>
      <c r="G12" s="155">
        <v>286.82</v>
      </c>
    </row>
    <row r="13" spans="1:7" s="17" customFormat="1" ht="16" customHeight="1">
      <c r="A13" s="74" t="s">
        <v>54</v>
      </c>
      <c r="B13" s="122">
        <v>3000</v>
      </c>
      <c r="C13" s="133">
        <v>6665.75</v>
      </c>
      <c r="D13" s="146"/>
      <c r="E13" s="125" t="s">
        <v>86</v>
      </c>
      <c r="F13" s="151">
        <f>B18</f>
        <v>43300</v>
      </c>
      <c r="G13" s="155">
        <v>40065.089999999997</v>
      </c>
    </row>
    <row r="14" spans="1:7" s="17" customFormat="1" ht="16" customHeight="1">
      <c r="A14" s="74" t="s">
        <v>55</v>
      </c>
      <c r="B14" s="122">
        <v>1000</v>
      </c>
      <c r="C14" s="133">
        <v>2362.1</v>
      </c>
      <c r="D14" s="146"/>
      <c r="E14" s="125" t="s">
        <v>76</v>
      </c>
      <c r="F14" s="151">
        <f>B27</f>
        <v>133000</v>
      </c>
      <c r="G14" s="155">
        <v>172086.83</v>
      </c>
    </row>
    <row r="15" spans="1:7" s="17" customFormat="1" ht="18" customHeight="1">
      <c r="A15" s="74" t="s">
        <v>35</v>
      </c>
      <c r="B15" s="122">
        <v>4000</v>
      </c>
      <c r="C15" s="133">
        <v>5777.04</v>
      </c>
      <c r="D15" s="146"/>
      <c r="E15" s="125" t="s">
        <v>130</v>
      </c>
      <c r="F15" s="151">
        <f t="shared" ref="F15:F20" si="1">B31</f>
        <v>46000</v>
      </c>
      <c r="G15" s="155">
        <v>53552.09</v>
      </c>
    </row>
    <row r="16" spans="1:7" s="17" customFormat="1" ht="18" customHeight="1">
      <c r="A16" s="70" t="s">
        <v>75</v>
      </c>
      <c r="B16" s="121">
        <v>4000</v>
      </c>
      <c r="C16" s="132">
        <v>4006.56</v>
      </c>
      <c r="D16" s="145"/>
      <c r="E16" s="125" t="s">
        <v>77</v>
      </c>
      <c r="F16" s="151">
        <f t="shared" si="1"/>
        <v>600</v>
      </c>
      <c r="G16" s="155">
        <v>852.08</v>
      </c>
    </row>
    <row r="17" spans="1:7" s="17" customFormat="1" ht="18" customHeight="1">
      <c r="A17" s="70" t="s">
        <v>81</v>
      </c>
      <c r="B17" s="121">
        <v>500</v>
      </c>
      <c r="C17" s="132">
        <v>286.82</v>
      </c>
      <c r="D17" s="145"/>
      <c r="E17" s="125" t="s">
        <v>131</v>
      </c>
      <c r="F17" s="151">
        <f t="shared" si="1"/>
        <v>1000</v>
      </c>
      <c r="G17" s="156">
        <v>300</v>
      </c>
    </row>
    <row r="18" spans="1:7" s="17" customFormat="1" ht="18" customHeight="1">
      <c r="A18" s="70" t="s">
        <v>82</v>
      </c>
      <c r="B18" s="121">
        <f>B26+B25+B24+B23+B22+B21+B20+B19</f>
        <v>43300</v>
      </c>
      <c r="C18" s="132">
        <v>40065.089999999997</v>
      </c>
      <c r="D18" s="145"/>
      <c r="E18" s="125" t="s">
        <v>97</v>
      </c>
      <c r="F18" s="152">
        <f t="shared" si="1"/>
        <v>40</v>
      </c>
      <c r="G18" s="156">
        <v>45</v>
      </c>
    </row>
    <row r="19" spans="1:7" s="18" customFormat="1" ht="16" customHeight="1">
      <c r="A19" s="74" t="s">
        <v>22</v>
      </c>
      <c r="B19" s="122">
        <v>1500</v>
      </c>
      <c r="C19" s="133">
        <v>1642.7</v>
      </c>
      <c r="D19" s="146"/>
      <c r="E19" s="126" t="s">
        <v>78</v>
      </c>
      <c r="F19" s="152">
        <f t="shared" si="1"/>
        <v>900</v>
      </c>
      <c r="G19" s="156">
        <v>939.6</v>
      </c>
    </row>
    <row r="20" spans="1:7" s="18" customFormat="1" ht="16" customHeight="1">
      <c r="A20" s="74" t="s">
        <v>45</v>
      </c>
      <c r="B20" s="122">
        <v>4500</v>
      </c>
      <c r="C20" s="133">
        <v>2906</v>
      </c>
      <c r="D20" s="146"/>
      <c r="E20" s="127" t="s">
        <v>89</v>
      </c>
      <c r="F20" s="152">
        <f t="shared" si="1"/>
        <v>6000</v>
      </c>
      <c r="G20" s="155">
        <v>4512.2299999999996</v>
      </c>
    </row>
    <row r="21" spans="1:7" s="18" customFormat="1" ht="16" customHeight="1" thickBot="1">
      <c r="A21" s="74" t="s">
        <v>23</v>
      </c>
      <c r="B21" s="122">
        <v>1000</v>
      </c>
      <c r="C21" s="133">
        <v>756.96</v>
      </c>
      <c r="D21" s="146"/>
      <c r="E21" s="127" t="s">
        <v>132</v>
      </c>
      <c r="F21" s="153"/>
      <c r="G21" s="156">
        <v>1055.72</v>
      </c>
    </row>
    <row r="22" spans="1:7" s="18" customFormat="1" ht="16" customHeight="1" thickBot="1">
      <c r="A22" s="74" t="s">
        <v>57</v>
      </c>
      <c r="B22" s="122">
        <v>200</v>
      </c>
      <c r="C22" s="133">
        <v>759.73</v>
      </c>
      <c r="D22" s="146"/>
      <c r="E22" s="128" t="s">
        <v>40</v>
      </c>
      <c r="F22" s="154">
        <f>SUM(F3:F21)</f>
        <v>1001325</v>
      </c>
      <c r="G22" s="157">
        <f>SUM(G2:G21)</f>
        <v>987523.54999999981</v>
      </c>
    </row>
    <row r="23" spans="1:7" s="18" customFormat="1" ht="16" customHeight="1">
      <c r="A23" s="75" t="s">
        <v>96</v>
      </c>
      <c r="B23" s="122">
        <v>3000</v>
      </c>
      <c r="C23" s="133">
        <v>368.73</v>
      </c>
      <c r="D23" s="136"/>
    </row>
    <row r="24" spans="1:7" s="18" customFormat="1" ht="16" customHeight="1">
      <c r="A24" s="74" t="s">
        <v>120</v>
      </c>
      <c r="B24" s="122">
        <f>10000+18100</f>
        <v>28100</v>
      </c>
      <c r="C24" s="133">
        <v>28068.52</v>
      </c>
      <c r="D24" s="136"/>
    </row>
    <row r="25" spans="1:7" s="18" customFormat="1" ht="16" customHeight="1">
      <c r="A25" s="74" t="s">
        <v>32</v>
      </c>
      <c r="B25" s="122">
        <v>4000</v>
      </c>
      <c r="C25" s="133">
        <v>4512.3500000000004</v>
      </c>
      <c r="D25" s="136"/>
    </row>
    <row r="26" spans="1:7" s="18" customFormat="1" ht="16" customHeight="1">
      <c r="A26" s="75" t="s">
        <v>90</v>
      </c>
      <c r="B26" s="122">
        <v>1000</v>
      </c>
      <c r="C26" s="133">
        <v>1050</v>
      </c>
      <c r="D26" s="136"/>
    </row>
    <row r="27" spans="1:7" s="17" customFormat="1" ht="18" customHeight="1">
      <c r="A27" s="70" t="s">
        <v>87</v>
      </c>
      <c r="B27" s="121">
        <f>B30+B29+B28</f>
        <v>133000</v>
      </c>
      <c r="C27" s="132">
        <v>172086.83</v>
      </c>
      <c r="D27" s="137"/>
    </row>
    <row r="28" spans="1:7" s="18" customFormat="1" ht="16" customHeight="1">
      <c r="A28" s="74" t="s">
        <v>39</v>
      </c>
      <c r="B28" s="122">
        <v>8000</v>
      </c>
      <c r="C28" s="133">
        <v>8377.67</v>
      </c>
      <c r="D28" s="136"/>
    </row>
    <row r="29" spans="1:7" s="18" customFormat="1" ht="16" customHeight="1">
      <c r="A29" s="74" t="s">
        <v>58</v>
      </c>
      <c r="B29" s="122">
        <v>10000</v>
      </c>
      <c r="C29" s="133">
        <v>22692.720000000001</v>
      </c>
      <c r="D29" s="136"/>
    </row>
    <row r="30" spans="1:7" s="18" customFormat="1" ht="16" customHeight="1">
      <c r="A30" s="74" t="s">
        <v>59</v>
      </c>
      <c r="B30" s="122">
        <v>115000</v>
      </c>
      <c r="C30" s="133">
        <v>141016.44</v>
      </c>
      <c r="D30" s="136"/>
    </row>
    <row r="31" spans="1:7" s="18" customFormat="1" ht="18" customHeight="1">
      <c r="A31" s="70" t="s">
        <v>88</v>
      </c>
      <c r="B31" s="121">
        <v>46000</v>
      </c>
      <c r="C31" s="132">
        <v>53552.09</v>
      </c>
      <c r="D31" s="137"/>
    </row>
    <row r="32" spans="1:7" s="18" customFormat="1" ht="18" customHeight="1">
      <c r="A32" s="70" t="s">
        <v>77</v>
      </c>
      <c r="B32" s="121">
        <v>600</v>
      </c>
      <c r="C32" s="132">
        <v>852.08</v>
      </c>
      <c r="D32" s="137"/>
    </row>
    <row r="33" spans="1:4" s="17" customFormat="1" ht="18" customHeight="1">
      <c r="A33" s="70" t="s">
        <v>131</v>
      </c>
      <c r="B33" s="121">
        <v>1000</v>
      </c>
      <c r="C33" s="134">
        <v>300</v>
      </c>
      <c r="D33" s="138"/>
    </row>
    <row r="34" spans="1:4" s="18" customFormat="1" ht="18" customHeight="1">
      <c r="A34" s="70" t="s">
        <v>97</v>
      </c>
      <c r="B34" s="121">
        <v>40</v>
      </c>
      <c r="C34" s="132">
        <v>45</v>
      </c>
      <c r="D34" s="137"/>
    </row>
    <row r="35" spans="1:4" s="18" customFormat="1" ht="18" customHeight="1">
      <c r="A35" s="71" t="s">
        <v>78</v>
      </c>
      <c r="B35" s="121">
        <v>900</v>
      </c>
      <c r="C35" s="132">
        <v>939.6</v>
      </c>
      <c r="D35" s="137"/>
    </row>
    <row r="36" spans="1:4" s="18" customFormat="1" ht="18" customHeight="1">
      <c r="A36" s="88" t="s">
        <v>89</v>
      </c>
      <c r="B36" s="121">
        <v>6000</v>
      </c>
      <c r="C36" s="135">
        <v>4512.2299999999996</v>
      </c>
      <c r="D36" s="139"/>
    </row>
    <row r="37" spans="1:4" s="18" customFormat="1" ht="18" customHeight="1">
      <c r="A37" s="202" t="s">
        <v>132</v>
      </c>
      <c r="B37" s="203"/>
      <c r="C37" s="135">
        <v>1055.72</v>
      </c>
      <c r="D37" s="139"/>
    </row>
    <row r="38" spans="1:4" s="17" customFormat="1" ht="18" customHeight="1">
      <c r="A38" s="204" t="s">
        <v>36</v>
      </c>
      <c r="B38" s="205">
        <f>B2+B3+B4+B5+B6+B7+B16+B17+B18+B27+B31+B32+B33+B34+B35+B36</f>
        <v>952975</v>
      </c>
      <c r="C38" s="201">
        <f>C2+C3+C4+C5+C6+C7+C16+C17+C18+C27+C31+C33+C32+C34+C35+C36+C37</f>
        <v>948964.81999999983</v>
      </c>
      <c r="D38" s="140"/>
    </row>
    <row r="39" spans="1:4" ht="14" customHeight="1"/>
    <row r="40" spans="1:4" ht="20" customHeight="1">
      <c r="A40" s="52"/>
    </row>
    <row r="41" spans="1:4" ht="14" customHeight="1"/>
    <row r="42" spans="1:4" s="17" customFormat="1" ht="18" customHeight="1">
      <c r="A42" s="42"/>
    </row>
    <row r="43" spans="1:4" s="17" customFormat="1" ht="18" customHeight="1">
      <c r="A43" s="42"/>
    </row>
    <row r="44" spans="1:4" s="17" customFormat="1" ht="18" customHeight="1">
      <c r="A44" s="42"/>
    </row>
    <row r="45" spans="1:4" s="17" customFormat="1" ht="18" customHeight="1">
      <c r="A45" s="42"/>
    </row>
    <row r="46" spans="1:4" s="17" customFormat="1" ht="18" customHeight="1">
      <c r="A46" s="42"/>
    </row>
    <row r="47" spans="1:4" s="17" customFormat="1" ht="18" customHeight="1">
      <c r="A47" s="42"/>
    </row>
    <row r="48" spans="1:4" s="17" customFormat="1" ht="18" customHeight="1">
      <c r="A48" s="42"/>
    </row>
    <row r="49" spans="1:1" s="17" customFormat="1" ht="18" customHeight="1">
      <c r="A49" s="42"/>
    </row>
    <row r="50" spans="1:1" s="17" customFormat="1" ht="18" customHeight="1">
      <c r="A50" s="42"/>
    </row>
    <row r="51" spans="1:1" s="17" customFormat="1" ht="18" customHeight="1">
      <c r="A51" s="42"/>
    </row>
    <row r="52" spans="1:1" s="17" customFormat="1" ht="18" customHeight="1">
      <c r="A52" s="42"/>
    </row>
    <row r="53" spans="1:1" s="17" customFormat="1" ht="18" customHeight="1">
      <c r="A53" s="42"/>
    </row>
    <row r="54" spans="1:1" s="17" customFormat="1" ht="18" customHeight="1">
      <c r="A54" s="42"/>
    </row>
    <row r="55" spans="1:1" s="17" customFormat="1" ht="18" customHeight="1">
      <c r="A55" s="42"/>
    </row>
    <row r="56" spans="1:1" s="17" customFormat="1" ht="18" customHeight="1">
      <c r="A56" s="42"/>
    </row>
    <row r="57" spans="1:1" s="17" customFormat="1" ht="18" customHeight="1">
      <c r="A57" s="42"/>
    </row>
    <row r="58" spans="1:1" s="17" customFormat="1" ht="18" customHeight="1">
      <c r="A58" s="43"/>
    </row>
    <row r="59" spans="1:1" ht="22" customHeight="1"/>
  </sheetData>
  <mergeCells count="1">
    <mergeCell ref="E1:G1"/>
  </mergeCells>
  <phoneticPr fontId="18" type="noConversion"/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2"/>
  <sheetViews>
    <sheetView showGridLines="0" workbookViewId="0">
      <selection activeCell="F13" sqref="F13"/>
    </sheetView>
  </sheetViews>
  <sheetFormatPr baseColWidth="10" defaultColWidth="8.83203125" defaultRowHeight="13"/>
  <cols>
    <col min="1" max="1" width="53.33203125" customWidth="1"/>
    <col min="2" max="2" width="23" customWidth="1"/>
    <col min="3" max="3" width="21.83203125" customWidth="1"/>
    <col min="4" max="4" width="14.6640625" bestFit="1" customWidth="1"/>
    <col min="5" max="5" width="0.33203125" customWidth="1"/>
    <col min="6" max="6" width="9.6640625" bestFit="1" customWidth="1"/>
  </cols>
  <sheetData>
    <row r="1" spans="1:3" ht="35" customHeight="1">
      <c r="A1" s="1" t="s">
        <v>16</v>
      </c>
      <c r="C1" s="69"/>
    </row>
    <row r="2" spans="1:3" ht="25" customHeight="1" thickBot="1">
      <c r="A2" s="1"/>
      <c r="C2" s="69"/>
    </row>
    <row r="3" spans="1:3" ht="30" customHeight="1" thickBot="1">
      <c r="A3" s="40" t="s">
        <v>14</v>
      </c>
      <c r="B3" s="199" t="s">
        <v>119</v>
      </c>
      <c r="C3" s="157" t="s">
        <v>122</v>
      </c>
    </row>
    <row r="4" spans="1:3" ht="25" customHeight="1">
      <c r="A4" s="78" t="s">
        <v>24</v>
      </c>
      <c r="B4" s="158">
        <v>200</v>
      </c>
      <c r="C4" s="116">
        <v>50</v>
      </c>
    </row>
    <row r="5" spans="1:3" ht="25" customHeight="1">
      <c r="A5" s="79" t="s">
        <v>25</v>
      </c>
      <c r="B5" s="119">
        <v>24000</v>
      </c>
      <c r="C5" s="116">
        <v>23459</v>
      </c>
    </row>
    <row r="6" spans="1:3" ht="25" customHeight="1">
      <c r="A6" s="79" t="s">
        <v>124</v>
      </c>
      <c r="B6" s="119">
        <v>20000</v>
      </c>
      <c r="C6" s="116">
        <v>45136</v>
      </c>
    </row>
    <row r="7" spans="1:3" ht="25" customHeight="1">
      <c r="A7" s="79" t="s">
        <v>80</v>
      </c>
      <c r="B7" s="119">
        <v>30625</v>
      </c>
      <c r="C7" s="116">
        <v>30125</v>
      </c>
    </row>
    <row r="8" spans="1:3" ht="25" customHeight="1">
      <c r="A8" s="79" t="s">
        <v>123</v>
      </c>
      <c r="B8" s="119">
        <v>327000</v>
      </c>
      <c r="C8" s="157">
        <v>326051.81</v>
      </c>
    </row>
    <row r="9" spans="1:3" ht="25" customHeight="1">
      <c r="A9" s="39" t="s">
        <v>142</v>
      </c>
      <c r="B9" s="159">
        <v>27000</v>
      </c>
      <c r="C9" s="155">
        <v>26051.81</v>
      </c>
    </row>
    <row r="10" spans="1:3" ht="25" customHeight="1">
      <c r="A10" s="39" t="s">
        <v>125</v>
      </c>
      <c r="B10" s="159">
        <v>199000</v>
      </c>
      <c r="C10" s="107">
        <v>199000</v>
      </c>
    </row>
    <row r="11" spans="1:3" ht="25" customHeight="1">
      <c r="A11" s="39" t="s">
        <v>126</v>
      </c>
      <c r="B11" s="159">
        <v>101000</v>
      </c>
      <c r="C11" s="155">
        <v>101000</v>
      </c>
    </row>
    <row r="12" spans="1:3" ht="25" customHeight="1">
      <c r="A12" s="39"/>
      <c r="B12" s="159"/>
      <c r="C12" s="155"/>
    </row>
    <row r="13" spans="1:3" ht="25" customHeight="1">
      <c r="A13" s="37" t="s">
        <v>110</v>
      </c>
      <c r="B13" s="119">
        <f>B15+B14</f>
        <v>9000</v>
      </c>
      <c r="C13" s="116">
        <v>9823</v>
      </c>
    </row>
    <row r="14" spans="1:3" ht="25" customHeight="1">
      <c r="A14" s="39" t="s">
        <v>121</v>
      </c>
      <c r="B14" s="160">
        <v>5400</v>
      </c>
      <c r="C14" s="155"/>
    </row>
    <row r="15" spans="1:3" ht="25" customHeight="1">
      <c r="A15" s="39" t="s">
        <v>95</v>
      </c>
      <c r="B15" s="160">
        <v>3600</v>
      </c>
      <c r="C15" s="155"/>
    </row>
    <row r="16" spans="1:3" ht="25" customHeight="1">
      <c r="A16" s="37" t="s">
        <v>111</v>
      </c>
      <c r="B16" s="119">
        <v>590000</v>
      </c>
      <c r="C16" s="157">
        <v>623212.48</v>
      </c>
    </row>
    <row r="17" spans="1:20" ht="25" customHeight="1">
      <c r="A17" s="37" t="s">
        <v>112</v>
      </c>
      <c r="B17" s="119">
        <v>500</v>
      </c>
      <c r="C17" s="155"/>
      <c r="T17" t="s">
        <v>141</v>
      </c>
    </row>
    <row r="18" spans="1:20" ht="25" customHeight="1">
      <c r="A18" s="89" t="s">
        <v>143</v>
      </c>
      <c r="B18" s="119"/>
      <c r="C18" s="157">
        <v>40540.03</v>
      </c>
    </row>
    <row r="19" spans="1:20" ht="25" customHeight="1" thickBot="1">
      <c r="A19" s="76" t="s">
        <v>127</v>
      </c>
      <c r="B19" s="119"/>
      <c r="C19" s="157">
        <v>3344.97</v>
      </c>
    </row>
    <row r="20" spans="1:20" ht="25" customHeight="1" thickBot="1">
      <c r="A20" s="41" t="s">
        <v>37</v>
      </c>
      <c r="B20" s="161">
        <f>B4+B5+B6+B7+B8+B13+B16+B17</f>
        <v>1001325</v>
      </c>
      <c r="C20" s="168">
        <f>C4+C5+C6+C7+C8+C13+C16+C18+C19</f>
        <v>1101742.29</v>
      </c>
      <c r="D20" s="91"/>
    </row>
    <row r="21" spans="1:20" ht="20" customHeight="1">
      <c r="A21" s="30"/>
    </row>
    <row r="22" spans="1:20" ht="20" customHeight="1">
      <c r="A22" s="53"/>
      <c r="C22" s="90"/>
    </row>
    <row r="23" spans="1:20" ht="20" customHeight="1" thickBot="1">
      <c r="A23" s="29"/>
    </row>
    <row r="24" spans="1:20" ht="25" customHeight="1" thickBot="1">
      <c r="A24" s="2" t="s">
        <v>15</v>
      </c>
      <c r="B24" s="162" t="s">
        <v>119</v>
      </c>
      <c r="C24" s="157" t="s">
        <v>122</v>
      </c>
    </row>
    <row r="25" spans="1:20" ht="30" customHeight="1" thickBot="1">
      <c r="A25" s="49" t="s">
        <v>128</v>
      </c>
      <c r="B25" s="163">
        <f>B20</f>
        <v>1001325</v>
      </c>
      <c r="C25" s="106">
        <v>1101742.29</v>
      </c>
      <c r="E25" s="22"/>
      <c r="F25" s="22"/>
    </row>
    <row r="26" spans="1:20" ht="30" customHeight="1" thickBot="1">
      <c r="A26" s="12" t="s">
        <v>129</v>
      </c>
      <c r="B26" s="164">
        <f>rozpočet3!F22</f>
        <v>1001325</v>
      </c>
      <c r="C26" s="106">
        <v>987523.55</v>
      </c>
    </row>
    <row r="27" spans="1:20" ht="30" customHeight="1" thickBot="1">
      <c r="A27" s="165" t="s">
        <v>133</v>
      </c>
      <c r="B27" s="166">
        <f>B25-B26</f>
        <v>0</v>
      </c>
      <c r="C27" s="167">
        <v>114218.74</v>
      </c>
    </row>
    <row r="30" spans="1:20">
      <c r="A30" s="184"/>
      <c r="B30" s="184"/>
    </row>
    <row r="32" spans="1:20">
      <c r="A32" s="184"/>
      <c r="B32" s="184"/>
      <c r="C32" s="184"/>
      <c r="D32" s="184"/>
    </row>
  </sheetData>
  <mergeCells count="2">
    <mergeCell ref="A30:B30"/>
    <mergeCell ref="A32:D3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rozpočet</vt:lpstr>
      <vt:lpstr>rozpočet2</vt:lpstr>
      <vt:lpstr>rozpočet3</vt:lpstr>
      <vt:lpstr>príjmová časť</vt:lpstr>
      <vt:lpstr>'príjmová časť'!Oblasť_tlače</vt:lpstr>
      <vt:lpstr>rozpočet!Oblasť_tlače</vt:lpstr>
      <vt:lpstr>rozpočet2!Oblasť_tlače</vt:lpstr>
      <vt:lpstr>rozpočet3!Oblasť_tlače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Stredoslovenský futbalový zvaz</dc:creator>
  <cp:lastModifiedBy>Michaela Potančoková</cp:lastModifiedBy>
  <cp:lastPrinted>2024-04-10T08:38:09Z</cp:lastPrinted>
  <dcterms:created xsi:type="dcterms:W3CDTF">1997-01-06T21:49:28Z</dcterms:created>
  <dcterms:modified xsi:type="dcterms:W3CDTF">2024-04-10T08:39:38Z</dcterms:modified>
</cp:coreProperties>
</file>